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acho/Dropbox/Nacho/ViperMed/Compartido/Comercial/Clientes/Brasil/GSK/Propuestas/"/>
    </mc:Choice>
  </mc:AlternateContent>
  <bookViews>
    <workbookView xWindow="0" yWindow="460" windowWidth="25600" windowHeight="14660" firstSheet="1" activeTab="1"/>
  </bookViews>
  <sheets>
    <sheet name="Rinque Pharma-DERMA" sheetId="3" r:id="rId1"/>
    <sheet name="Sheet3" sheetId="7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7" l="1"/>
  <c r="G15" i="7"/>
  <c r="H15" i="7"/>
  <c r="I15" i="7"/>
  <c r="J15" i="7"/>
  <c r="K15" i="7"/>
  <c r="L15" i="7"/>
  <c r="M15" i="7"/>
  <c r="N15" i="7"/>
  <c r="O15" i="7"/>
  <c r="P15" i="7"/>
  <c r="E19" i="7"/>
  <c r="F19" i="7"/>
  <c r="G19" i="7"/>
  <c r="H19" i="7"/>
  <c r="I19" i="7"/>
  <c r="J19" i="7"/>
  <c r="K19" i="7"/>
  <c r="L19" i="7"/>
  <c r="M19" i="7"/>
  <c r="N19" i="7"/>
  <c r="O19" i="7"/>
  <c r="P19" i="7"/>
  <c r="R19" i="7"/>
  <c r="R20" i="7"/>
  <c r="R21" i="7"/>
  <c r="R22" i="7"/>
  <c r="E18" i="7"/>
  <c r="F18" i="7"/>
  <c r="G18" i="7"/>
  <c r="H18" i="7"/>
  <c r="I18" i="7"/>
  <c r="J18" i="7"/>
  <c r="K18" i="7"/>
  <c r="L18" i="7"/>
  <c r="M18" i="7"/>
  <c r="N18" i="7"/>
  <c r="O18" i="7"/>
  <c r="P18" i="7"/>
  <c r="R18" i="7"/>
  <c r="E9" i="7"/>
  <c r="F20" i="7"/>
  <c r="G20" i="7"/>
  <c r="H20" i="7"/>
  <c r="I20" i="7"/>
  <c r="J20" i="7"/>
  <c r="K20" i="7"/>
  <c r="L20" i="7"/>
  <c r="M20" i="7"/>
  <c r="N20" i="7"/>
  <c r="O20" i="7"/>
  <c r="P20" i="7"/>
  <c r="F21" i="7"/>
  <c r="G21" i="7"/>
  <c r="H21" i="7"/>
  <c r="I21" i="7"/>
  <c r="J21" i="7"/>
  <c r="K21" i="7"/>
  <c r="L21" i="7"/>
  <c r="M21" i="7"/>
  <c r="N21" i="7"/>
  <c r="O21" i="7"/>
  <c r="P21" i="7"/>
  <c r="F22" i="7"/>
  <c r="G22" i="7"/>
  <c r="H22" i="7"/>
  <c r="I22" i="7"/>
  <c r="J22" i="7"/>
  <c r="K22" i="7"/>
  <c r="L22" i="7"/>
  <c r="M22" i="7"/>
  <c r="N22" i="7"/>
  <c r="O22" i="7"/>
  <c r="P22" i="7"/>
  <c r="E20" i="7"/>
  <c r="E21" i="7"/>
  <c r="E22" i="7"/>
  <c r="N17" i="7"/>
  <c r="O17" i="7"/>
  <c r="P17" i="7"/>
  <c r="F17" i="7"/>
  <c r="G17" i="7"/>
  <c r="H17" i="7"/>
  <c r="I17" i="7"/>
  <c r="J17" i="7"/>
  <c r="K17" i="7"/>
  <c r="L17" i="7"/>
  <c r="M17" i="7"/>
  <c r="E17" i="7"/>
  <c r="O13" i="7"/>
  <c r="P13" i="7"/>
  <c r="G13" i="7"/>
  <c r="H13" i="7"/>
  <c r="I13" i="7"/>
  <c r="J13" i="7"/>
  <c r="K13" i="7"/>
  <c r="L13" i="7"/>
  <c r="M13" i="7"/>
  <c r="N13" i="7"/>
  <c r="F13" i="7"/>
  <c r="E4" i="7"/>
  <c r="F4" i="7"/>
  <c r="G4" i="7"/>
  <c r="H4" i="7"/>
  <c r="I4" i="7"/>
  <c r="J4" i="7"/>
  <c r="K4" i="7"/>
  <c r="L4" i="7"/>
  <c r="M4" i="7"/>
  <c r="N4" i="7"/>
  <c r="O4" i="7"/>
  <c r="P4" i="7"/>
  <c r="Q4" i="7"/>
  <c r="P13" i="3"/>
  <c r="O13" i="3"/>
  <c r="N13" i="3"/>
  <c r="M13" i="3"/>
  <c r="L13" i="3"/>
  <c r="K13" i="3"/>
  <c r="J13" i="3"/>
  <c r="I13" i="3"/>
  <c r="H13" i="3"/>
  <c r="D4" i="3"/>
  <c r="G9" i="3"/>
  <c r="G4" i="3"/>
  <c r="H9" i="3"/>
  <c r="H4" i="3"/>
  <c r="I9" i="3"/>
  <c r="I4" i="3"/>
  <c r="J9" i="3"/>
  <c r="J4" i="3"/>
  <c r="K9" i="3"/>
  <c r="K4" i="3"/>
  <c r="L9" i="3"/>
  <c r="L4" i="3"/>
  <c r="M9" i="3"/>
  <c r="M4" i="3"/>
  <c r="N9" i="3"/>
  <c r="N4" i="3"/>
  <c r="O9" i="3"/>
  <c r="O4" i="3"/>
  <c r="P9" i="3"/>
  <c r="P4" i="3"/>
  <c r="F9" i="3"/>
  <c r="F4" i="3"/>
  <c r="E9" i="3"/>
  <c r="E4" i="3"/>
  <c r="F60" i="3"/>
  <c r="E61" i="3"/>
  <c r="F61" i="3"/>
  <c r="Q4" i="3"/>
</calcChain>
</file>

<file path=xl/comments1.xml><?xml version="1.0" encoding="utf-8"?>
<comments xmlns="http://schemas.openxmlformats.org/spreadsheetml/2006/main">
  <authors>
    <author>Martin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Consiste en una primera fase de investigación de toda información relevante sobre los tópicos a comunicar, las características del producto y los intereses de público objetivo al cual se realizará la comunicación, teniendo en cuenta que son 8 productos. La segunda fase consiste en la realización de versiones preliminares de los anuncios digitales, guiones, personajes y storyboard. El output de esta etapa es el input para el Armado grafico, Programación y diseño de Web dinámica y el eventual desarrollo de los videos 
</t>
        </r>
      </text>
    </comment>
  </commentList>
</comments>
</file>

<file path=xl/sharedStrings.xml><?xml version="1.0" encoding="utf-8"?>
<sst xmlns="http://schemas.openxmlformats.org/spreadsheetml/2006/main" count="107" uniqueCount="101">
  <si>
    <t>Total</t>
  </si>
  <si>
    <t>Honorarios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</si>
  <si>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</si>
  <si>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</si>
  <si>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</si>
  <si>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</si>
  <si>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</si>
  <si>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</si>
  <si>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</si>
  <si>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</si>
  <si>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</si>
  <si>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</si>
  <si>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</si>
  <si>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</si>
  <si>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Setup BOT</t>
  </si>
  <si>
    <t xml:space="preserve"> Comunity Manager exclusivo para la cuenta</t>
  </si>
  <si>
    <t>cada post</t>
  </si>
  <si>
    <t>por semana</t>
  </si>
  <si>
    <t>por mes</t>
  </si>
  <si>
    <t xml:space="preserve">Paquete 1 </t>
  </si>
  <si>
    <t>Paquete 2</t>
  </si>
  <si>
    <t>12 Piezas Gráficas por mes (3 por semana)</t>
  </si>
  <si>
    <t>Cada Topico de salud que se agregue</t>
  </si>
  <si>
    <t>COSTOS MKTG NECESARIOS</t>
  </si>
  <si>
    <t>COSTOS MKTG  OPCIONALES</t>
  </si>
  <si>
    <t>HONORARIOS DE AGENCIA</t>
  </si>
  <si>
    <t>Programación Web</t>
  </si>
  <si>
    <t>COSTOS BASE</t>
  </si>
  <si>
    <t xml:space="preserve">ÚNICA VEZ </t>
  </si>
  <si>
    <t>Comentarios</t>
  </si>
  <si>
    <t>(1 post de marca - 1 post de salud - 1 post de prod.)</t>
  </si>
  <si>
    <t>Atención con guía de 10:00hs a 18:00hs</t>
  </si>
  <si>
    <t>Se paga una sola vez</t>
  </si>
  <si>
    <t>Fuente BMJ disponible para hablar de salud</t>
  </si>
  <si>
    <t>Hay que configurar al BOT con la nueva info.</t>
  </si>
  <si>
    <t>ViperMed a cargo de la cuenta</t>
  </si>
  <si>
    <t xml:space="preserve">Licencia de contenido BMJ </t>
  </si>
  <si>
    <t xml:space="preserve"> Desarrollo de 1 video </t>
  </si>
  <si>
    <t>Tópicos de Salud</t>
  </si>
  <si>
    <t>Acné</t>
  </si>
  <si>
    <t>Rosacea</t>
  </si>
  <si>
    <t>Anti Age</t>
  </si>
  <si>
    <t>Piel Seca</t>
  </si>
  <si>
    <t>ENTREGABLES</t>
  </si>
  <si>
    <t>A partir de los 12 meses se cobran 45usd por video por mes</t>
  </si>
  <si>
    <t>texto y un pequeño audio-visual</t>
  </si>
  <si>
    <t>2 Breking News en el año sin costo</t>
  </si>
  <si>
    <t>Todo el material de evidencia cientifica en 2 campañas de awareness</t>
  </si>
  <si>
    <t>VALOR SIN COSTO</t>
  </si>
  <si>
    <t>(ej publicidad en prensa)</t>
  </si>
  <si>
    <t>Producción de contenido y difusión</t>
  </si>
  <si>
    <t>Creatividad Concepto - Armado de la web</t>
  </si>
  <si>
    <t>60 mil presupuesto total para todo isipharma</t>
  </si>
  <si>
    <t>10 mil dolares para el area digital</t>
  </si>
  <si>
    <t>principal motor los medicos</t>
  </si>
  <si>
    <t>NT principal motor las redes y tiene inversion fuerte en punto de venta</t>
  </si>
  <si>
    <t xml:space="preserve">NT life 25 mil </t>
  </si>
  <si>
    <t>Qualy vits</t>
  </si>
  <si>
    <t>natural health (roemmers)</t>
  </si>
  <si>
    <t>vitaminas, minerales, sumplementos nutricionales y suplementos</t>
  </si>
  <si>
    <t>para deportistas</t>
  </si>
  <si>
    <t>met_rx</t>
  </si>
  <si>
    <t xml:space="preserve"> </t>
  </si>
  <si>
    <t>marcas represetadas por rinque  (dentro de natural life)</t>
  </si>
  <si>
    <t>Good and natural (una de las marcas de natural life)</t>
  </si>
  <si>
    <t>the nature bounty.com  (empresa grande de usa )</t>
  </si>
  <si>
    <t>Abbies Laboratorio</t>
  </si>
  <si>
    <t xml:space="preserve"> Web Site</t>
  </si>
  <si>
    <t>Licencia de uso de contenido de BMJ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</si>
  <si>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</si>
  <si>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</si>
  <si>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</si>
  <si>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</si>
  <si>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</si>
  <si>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</si>
  <si>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</si>
  <si>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</si>
  <si>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</si>
  <si>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</si>
  <si>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</si>
  <si>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</si>
  <si>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Ejecución de campaña</t>
  </si>
  <si>
    <t>Creatividad de la campaña</t>
  </si>
  <si>
    <t>Planificación, ejecución y mantenimiento de campaña en Redes Sociales</t>
  </si>
  <si>
    <t>Inversion en publicidad</t>
  </si>
  <si>
    <t>Facebook, Adsense, Instagram</t>
  </si>
  <si>
    <t>4 piezas gráficas mensuales</t>
  </si>
  <si>
    <t>Asma y Epoc</t>
  </si>
  <si>
    <t>Maquetado - Programación  (hasta 20 páginas)</t>
  </si>
  <si>
    <t>Lisencia Annual</t>
  </si>
  <si>
    <t>Costo de elaboración y diseño (Valor de pieza unitaria U$D 90)</t>
  </si>
  <si>
    <t>Brasil</t>
  </si>
  <si>
    <t>Argentina</t>
  </si>
  <si>
    <t>Mexico</t>
  </si>
  <si>
    <t>Colombia</t>
  </si>
  <si>
    <t>Chile</t>
  </si>
  <si>
    <t>Videos Stop motion Valor unitario U$D 1200 (se incluyen 2 sin costo)</t>
  </si>
  <si>
    <t>Doblaje al portugues</t>
  </si>
  <si>
    <t>Flag</t>
  </si>
  <si>
    <t>Pais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</si>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</sst>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3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64"/>
  <sheetViews>
    <sheetView topLeftCell="B1" zoomScale="70" zoomScaleNormal="70" zoomScalePageLayoutView="70" workbookViewId="0">
      <selection activeCell="B21" sqref="A21:XFD26"/>
    </sheetView>
  </sheetViews>
  <sheetFormatPr baseColWidth="10" defaultColWidth="8.83203125" defaultRowHeight="14" x14ac:dyDescent="0.2"/>
  <cols>
    <col min="1" max="1" width="14.5" style="9" bestFit="1" customWidth="1"/>
    <col min="2" max="2" width="4.6640625" style="2" customWidth="1"/>
    <col min="3" max="3" width="56.6640625" style="2" bestFit="1" customWidth="1"/>
    <col min="4" max="4" width="61.5" style="2" bestFit="1" customWidth="1"/>
    <col min="5" max="5" width="14.83203125" style="2" bestFit="1" customWidth="1"/>
    <col min="6" max="6" width="15.5" style="2" bestFit="1" customWidth="1"/>
    <col min="7" max="7" width="16.5" style="2" bestFit="1" customWidth="1"/>
    <col min="8" max="13" width="15.5" style="2" bestFit="1" customWidth="1"/>
    <col min="14" max="14" width="16.83203125" style="2" bestFit="1" customWidth="1"/>
    <col min="15" max="15" width="16.33203125" style="2" bestFit="1" customWidth="1"/>
    <col min="16" max="16" width="14.1640625" style="2" customWidth="1"/>
    <col min="17" max="17" width="15" style="2" customWidth="1"/>
    <col min="18" max="16384" width="8.83203125" style="2"/>
  </cols>
  <sheetData>
    <row r="2" spans="1:17" ht="16" x14ac:dyDescent="0.2">
      <c r="D2" s="22">
        <v>2018</v>
      </c>
      <c r="E2" s="39">
        <v>2018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9" x14ac:dyDescent="0.25">
      <c r="A3" s="12" t="s">
        <v>38</v>
      </c>
      <c r="C3" s="1" t="s">
        <v>43</v>
      </c>
      <c r="D3" s="4" t="s">
        <v>28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0</v>
      </c>
    </row>
    <row r="4" spans="1:17" ht="16" x14ac:dyDescent="0.2">
      <c r="A4" s="9" t="s">
        <v>39</v>
      </c>
      <c r="C4" s="19" t="s">
        <v>27</v>
      </c>
      <c r="D4" s="5">
        <f>+D5+D6</f>
        <v>7000</v>
      </c>
      <c r="E4" s="6">
        <f t="shared" ref="E4:P4" si="0">+E9+E10+E19</f>
        <v>4460</v>
      </c>
      <c r="F4" s="6">
        <f t="shared" si="0"/>
        <v>4460</v>
      </c>
      <c r="G4" s="6">
        <f t="shared" si="0"/>
        <v>4460</v>
      </c>
      <c r="H4" s="6">
        <f t="shared" si="0"/>
        <v>4460</v>
      </c>
      <c r="I4" s="6">
        <f t="shared" si="0"/>
        <v>4460</v>
      </c>
      <c r="J4" s="6">
        <f t="shared" si="0"/>
        <v>4460</v>
      </c>
      <c r="K4" s="6">
        <f t="shared" si="0"/>
        <v>4460</v>
      </c>
      <c r="L4" s="6">
        <f t="shared" si="0"/>
        <v>4460</v>
      </c>
      <c r="M4" s="6">
        <f t="shared" si="0"/>
        <v>4460</v>
      </c>
      <c r="N4" s="6">
        <f t="shared" si="0"/>
        <v>4460</v>
      </c>
      <c r="O4" s="6">
        <f t="shared" si="0"/>
        <v>4460</v>
      </c>
      <c r="P4" s="6">
        <f t="shared" si="0"/>
        <v>4460</v>
      </c>
      <c r="Q4" s="6">
        <f>SUM(D4:P4)</f>
        <v>60520</v>
      </c>
    </row>
    <row r="5" spans="1:17" s="23" customFormat="1" x14ac:dyDescent="0.2">
      <c r="A5" s="9" t="s">
        <v>40</v>
      </c>
      <c r="B5" s="2"/>
      <c r="C5" s="24" t="s">
        <v>51</v>
      </c>
      <c r="D5" s="24">
        <v>4000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s="23" customFormat="1" x14ac:dyDescent="0.2">
      <c r="A6" s="9" t="s">
        <v>41</v>
      </c>
      <c r="B6" s="2"/>
      <c r="C6" s="24" t="s">
        <v>26</v>
      </c>
      <c r="D6" s="24">
        <v>3000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x14ac:dyDescent="0.2">
      <c r="A7" s="9" t="s">
        <v>42</v>
      </c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" x14ac:dyDescent="0.2">
      <c r="C8" s="17" t="s">
        <v>23</v>
      </c>
      <c r="D8" s="15" t="s">
        <v>29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8"/>
    </row>
    <row r="9" spans="1:17" s="23" customFormat="1" x14ac:dyDescent="0.2">
      <c r="A9" s="9"/>
      <c r="B9" s="2"/>
      <c r="C9" s="24" t="s">
        <v>21</v>
      </c>
      <c r="D9" s="24" t="s">
        <v>30</v>
      </c>
      <c r="E9" s="25">
        <f>130*12</f>
        <v>1560</v>
      </c>
      <c r="F9" s="25">
        <f>130*12</f>
        <v>1560</v>
      </c>
      <c r="G9" s="25">
        <f t="shared" ref="G9:P9" si="1">130*12</f>
        <v>1560</v>
      </c>
      <c r="H9" s="25">
        <f t="shared" si="1"/>
        <v>1560</v>
      </c>
      <c r="I9" s="25">
        <f t="shared" si="1"/>
        <v>1560</v>
      </c>
      <c r="J9" s="25">
        <f t="shared" si="1"/>
        <v>1560</v>
      </c>
      <c r="K9" s="25">
        <f t="shared" si="1"/>
        <v>1560</v>
      </c>
      <c r="L9" s="25">
        <f t="shared" si="1"/>
        <v>1560</v>
      </c>
      <c r="M9" s="25">
        <f t="shared" si="1"/>
        <v>1560</v>
      </c>
      <c r="N9" s="25">
        <f t="shared" si="1"/>
        <v>1560</v>
      </c>
      <c r="O9" s="25">
        <f t="shared" si="1"/>
        <v>1560</v>
      </c>
      <c r="P9" s="25">
        <f t="shared" si="1"/>
        <v>1560</v>
      </c>
      <c r="Q9" s="26"/>
    </row>
    <row r="10" spans="1:17" s="23" customFormat="1" x14ac:dyDescent="0.2">
      <c r="A10" s="9"/>
      <c r="B10" s="2"/>
      <c r="C10" s="24" t="s">
        <v>15</v>
      </c>
      <c r="D10" s="24" t="s">
        <v>31</v>
      </c>
      <c r="E10" s="25">
        <v>400</v>
      </c>
      <c r="F10" s="25">
        <v>400</v>
      </c>
      <c r="G10" s="25">
        <v>400</v>
      </c>
      <c r="H10" s="25">
        <v>400</v>
      </c>
      <c r="I10" s="25">
        <v>400</v>
      </c>
      <c r="J10" s="25">
        <v>400</v>
      </c>
      <c r="K10" s="25">
        <v>400</v>
      </c>
      <c r="L10" s="25">
        <v>400</v>
      </c>
      <c r="M10" s="25">
        <v>400</v>
      </c>
      <c r="N10" s="25">
        <v>400</v>
      </c>
      <c r="O10" s="25">
        <v>400</v>
      </c>
      <c r="P10" s="25">
        <v>400</v>
      </c>
      <c r="Q10" s="26"/>
    </row>
    <row r="11" spans="1:17" x14ac:dyDescent="0.2"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ht="16" x14ac:dyDescent="0.2">
      <c r="C12" s="18" t="s">
        <v>24</v>
      </c>
      <c r="D12" s="14" t="s">
        <v>29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</row>
    <row r="13" spans="1:17" x14ac:dyDescent="0.2">
      <c r="C13" s="9" t="s">
        <v>14</v>
      </c>
      <c r="D13" s="7" t="s">
        <v>32</v>
      </c>
      <c r="E13" s="16">
        <v>1500</v>
      </c>
      <c r="F13" s="16">
        <v>0</v>
      </c>
      <c r="G13" s="16">
        <v>0</v>
      </c>
      <c r="H13" s="16">
        <f>+E13*$F$31</f>
        <v>0</v>
      </c>
      <c r="I13" s="16">
        <f>+F13*$F$31</f>
        <v>0</v>
      </c>
      <c r="J13" s="16">
        <f>+G13*$F$31</f>
        <v>0</v>
      </c>
      <c r="K13" s="16">
        <f t="shared" ref="K13:P13" si="2">+$I$23*6</f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3"/>
    </row>
    <row r="14" spans="1:17" x14ac:dyDescent="0.2">
      <c r="C14" s="9" t="s">
        <v>36</v>
      </c>
      <c r="D14" s="7" t="s">
        <v>33</v>
      </c>
      <c r="E14" s="16">
        <v>416</v>
      </c>
      <c r="F14" s="16">
        <v>416</v>
      </c>
      <c r="G14" s="16">
        <v>416</v>
      </c>
      <c r="H14" s="16">
        <v>416</v>
      </c>
      <c r="I14" s="16">
        <v>416</v>
      </c>
      <c r="J14" s="16">
        <v>416</v>
      </c>
      <c r="K14" s="16">
        <v>416</v>
      </c>
      <c r="L14" s="16">
        <v>416</v>
      </c>
      <c r="M14" s="16">
        <v>416</v>
      </c>
      <c r="N14" s="16">
        <v>416</v>
      </c>
      <c r="O14" s="16">
        <v>416</v>
      </c>
      <c r="P14" s="16">
        <v>416</v>
      </c>
      <c r="Q14" s="8"/>
    </row>
    <row r="15" spans="1:17" x14ac:dyDescent="0.2">
      <c r="C15" s="9" t="s">
        <v>37</v>
      </c>
      <c r="D15" s="7" t="s">
        <v>44</v>
      </c>
      <c r="E15" s="16">
        <v>1300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8"/>
    </row>
    <row r="16" spans="1:17" x14ac:dyDescent="0.2">
      <c r="C16" s="9" t="s">
        <v>22</v>
      </c>
      <c r="D16" s="7" t="s">
        <v>34</v>
      </c>
      <c r="E16" s="16">
        <v>180</v>
      </c>
      <c r="F16" s="16">
        <v>180</v>
      </c>
      <c r="G16" s="16">
        <v>180</v>
      </c>
      <c r="H16" s="16">
        <v>180</v>
      </c>
      <c r="I16" s="16">
        <v>180</v>
      </c>
      <c r="J16" s="16">
        <v>180</v>
      </c>
      <c r="K16" s="16">
        <v>180</v>
      </c>
      <c r="L16" s="16">
        <v>180</v>
      </c>
      <c r="M16" s="16">
        <v>180</v>
      </c>
      <c r="N16" s="16">
        <v>180</v>
      </c>
      <c r="O16" s="16">
        <v>180</v>
      </c>
      <c r="P16" s="16">
        <v>180</v>
      </c>
      <c r="Q16" s="8"/>
    </row>
    <row r="17" spans="1:17" x14ac:dyDescent="0.2"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ht="16" x14ac:dyDescent="0.2">
      <c r="C18" s="21" t="s">
        <v>25</v>
      </c>
      <c r="D18" s="20" t="s">
        <v>29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</row>
    <row r="19" spans="1:17" s="23" customFormat="1" x14ac:dyDescent="0.2">
      <c r="A19" s="9"/>
      <c r="B19" s="2"/>
      <c r="C19" s="24" t="s">
        <v>1</v>
      </c>
      <c r="D19" s="24" t="s">
        <v>35</v>
      </c>
      <c r="E19" s="25">
        <v>2500</v>
      </c>
      <c r="F19" s="25">
        <v>2500</v>
      </c>
      <c r="G19" s="25">
        <v>2500</v>
      </c>
      <c r="H19" s="25">
        <v>2500</v>
      </c>
      <c r="I19" s="25">
        <v>2500</v>
      </c>
      <c r="J19" s="25">
        <v>2500</v>
      </c>
      <c r="K19" s="25">
        <v>2500</v>
      </c>
      <c r="L19" s="25">
        <v>2500</v>
      </c>
      <c r="M19" s="25">
        <v>2500</v>
      </c>
      <c r="N19" s="25">
        <v>2500</v>
      </c>
      <c r="O19" s="25">
        <v>2500</v>
      </c>
      <c r="P19" s="25">
        <v>2500</v>
      </c>
      <c r="Q19" s="26"/>
    </row>
    <row r="20" spans="1:17" x14ac:dyDescent="0.2">
      <c r="Q20" s="7"/>
    </row>
    <row r="21" spans="1:17" ht="16" x14ac:dyDescent="0.2">
      <c r="C21" s="21" t="s">
        <v>48</v>
      </c>
      <c r="D21" s="20" t="s">
        <v>29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7" x14ac:dyDescent="0.2">
      <c r="C22" s="9" t="s">
        <v>47</v>
      </c>
      <c r="D22" s="9" t="s">
        <v>49</v>
      </c>
      <c r="E22" s="6">
        <v>2500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7" x14ac:dyDescent="0.2">
      <c r="C23" s="9" t="s">
        <v>45</v>
      </c>
      <c r="G23" s="9"/>
    </row>
    <row r="24" spans="1:17" x14ac:dyDescent="0.2">
      <c r="G24" s="9"/>
    </row>
    <row r="25" spans="1:17" x14ac:dyDescent="0.2">
      <c r="C25" s="9" t="s">
        <v>46</v>
      </c>
      <c r="D25" s="9" t="s">
        <v>50</v>
      </c>
      <c r="E25" s="6">
        <v>5000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7" x14ac:dyDescent="0.2">
      <c r="D26" s="9"/>
      <c r="F26" s="9"/>
      <c r="G26" s="9"/>
    </row>
    <row r="27" spans="1:17" x14ac:dyDescent="0.2">
      <c r="D27" s="9"/>
      <c r="F27" s="9"/>
      <c r="G27" s="9"/>
    </row>
    <row r="28" spans="1:17" x14ac:dyDescent="0.2">
      <c r="D28" s="9"/>
      <c r="E28" s="9"/>
      <c r="G28" s="9"/>
    </row>
    <row r="29" spans="1:17" x14ac:dyDescent="0.2">
      <c r="E29" s="9"/>
      <c r="G29" s="9"/>
    </row>
    <row r="30" spans="1:17" x14ac:dyDescent="0.2">
      <c r="D30" s="9" t="s">
        <v>52</v>
      </c>
      <c r="E30" s="9"/>
      <c r="G30" s="9"/>
    </row>
    <row r="31" spans="1:17" x14ac:dyDescent="0.2">
      <c r="D31" s="9" t="s">
        <v>53</v>
      </c>
      <c r="E31" s="9"/>
    </row>
    <row r="32" spans="1:17" x14ac:dyDescent="0.2">
      <c r="C32" s="9"/>
      <c r="E32" s="9"/>
    </row>
    <row r="33" spans="3:7" x14ac:dyDescent="0.2">
      <c r="D33" s="9" t="s">
        <v>54</v>
      </c>
      <c r="E33" s="9"/>
      <c r="F33" s="9"/>
      <c r="G33" s="9"/>
    </row>
    <row r="34" spans="3:7" x14ac:dyDescent="0.2">
      <c r="D34" s="9"/>
      <c r="F34" s="9"/>
      <c r="G34" s="9"/>
    </row>
    <row r="35" spans="3:7" x14ac:dyDescent="0.2">
      <c r="F35" s="9"/>
      <c r="G35" s="9"/>
    </row>
    <row r="36" spans="3:7" x14ac:dyDescent="0.2">
      <c r="D36" s="9" t="s">
        <v>55</v>
      </c>
      <c r="F36" s="9"/>
      <c r="G36" s="9"/>
    </row>
    <row r="37" spans="3:7" x14ac:dyDescent="0.2">
      <c r="F37" s="9"/>
      <c r="G37" s="9"/>
    </row>
    <row r="38" spans="3:7" x14ac:dyDescent="0.2">
      <c r="C38" s="2" t="s">
        <v>59</v>
      </c>
      <c r="D38" s="9" t="s">
        <v>57</v>
      </c>
      <c r="F38" s="9"/>
      <c r="G38" s="9"/>
    </row>
    <row r="39" spans="3:7" x14ac:dyDescent="0.2">
      <c r="C39" s="2" t="s">
        <v>60</v>
      </c>
      <c r="F39" s="9"/>
      <c r="G39" s="9"/>
    </row>
    <row r="40" spans="3:7" x14ac:dyDescent="0.2">
      <c r="D40" s="9" t="s">
        <v>56</v>
      </c>
      <c r="E40" s="9"/>
      <c r="F40" s="9"/>
      <c r="G40" s="9"/>
    </row>
    <row r="42" spans="3:7" x14ac:dyDescent="0.2">
      <c r="C42" s="2" t="s">
        <v>63</v>
      </c>
    </row>
    <row r="43" spans="3:7" x14ac:dyDescent="0.2">
      <c r="C43" s="2" t="s">
        <v>62</v>
      </c>
      <c r="D43" s="9" t="s">
        <v>58</v>
      </c>
    </row>
    <row r="44" spans="3:7" x14ac:dyDescent="0.2">
      <c r="C44" s="2" t="s">
        <v>65</v>
      </c>
    </row>
    <row r="45" spans="3:7" x14ac:dyDescent="0.2">
      <c r="C45" s="2" t="s">
        <v>61</v>
      </c>
    </row>
    <row r="46" spans="3:7" x14ac:dyDescent="0.2">
      <c r="C46" s="2" t="s">
        <v>62</v>
      </c>
      <c r="E46" s="9"/>
    </row>
    <row r="47" spans="3:7" x14ac:dyDescent="0.2">
      <c r="C47" s="2" t="s">
        <v>64</v>
      </c>
      <c r="D47" s="9"/>
      <c r="E47" s="9"/>
    </row>
    <row r="50" spans="3:6" x14ac:dyDescent="0.2">
      <c r="C50" s="2" t="s">
        <v>66</v>
      </c>
    </row>
    <row r="58" spans="3:6" x14ac:dyDescent="0.2">
      <c r="D58" s="40" t="s">
        <v>19</v>
      </c>
      <c r="E58" s="41"/>
      <c r="F58" s="42"/>
    </row>
    <row r="59" spans="3:6" x14ac:dyDescent="0.2">
      <c r="D59" s="9"/>
      <c r="E59" s="9" t="s">
        <v>16</v>
      </c>
      <c r="F59" s="9">
        <v>130</v>
      </c>
    </row>
    <row r="60" spans="3:6" x14ac:dyDescent="0.2">
      <c r="D60" s="9" t="s">
        <v>17</v>
      </c>
      <c r="E60" s="9">
        <v>3</v>
      </c>
      <c r="F60" s="9">
        <f>+F59*E60</f>
        <v>390</v>
      </c>
    </row>
    <row r="61" spans="3:6" x14ac:dyDescent="0.2">
      <c r="D61" s="9" t="s">
        <v>18</v>
      </c>
      <c r="E61" s="9">
        <f>+E60*4</f>
        <v>12</v>
      </c>
      <c r="F61" s="12">
        <f>+F59*E61</f>
        <v>1560</v>
      </c>
    </row>
    <row r="64" spans="3:6" x14ac:dyDescent="0.2">
      <c r="D64" s="40" t="s">
        <v>20</v>
      </c>
      <c r="E64" s="41"/>
      <c r="F64" s="42"/>
    </row>
  </sheetData>
  <mergeCells count="3">
    <mergeCell ref="E2:Q2"/>
    <mergeCell ref="D58:F58"/>
    <mergeCell ref="D64:F6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abSelected="1" topLeftCell="B1" workbookViewId="0">
      <selection activeCell="F16" sqref="F16"/>
    </sheetView>
  </sheetViews>
  <sheetFormatPr baseColWidth="10" defaultColWidth="8.83203125" defaultRowHeight="14" x14ac:dyDescent="0.2"/>
  <cols>
    <col min="1" max="1" width="4.6640625" style="2" customWidth="1"/>
    <col min="2" max="2" width="87.5" style="2" bestFit="1" customWidth="1"/>
    <col min="3" max="3" width="7" style="2" customWidth="1"/>
    <col min="4" max="4" width="10.33203125" style="2" customWidth="1"/>
    <col min="5" max="5" width="12" style="2" bestFit="1" customWidth="1"/>
    <col min="6" max="6" width="9.6640625" style="2" customWidth="1"/>
    <col min="7" max="7" width="10" style="2" customWidth="1"/>
    <col min="8" max="8" width="8.6640625" style="2" customWidth="1"/>
    <col min="9" max="10" width="9.33203125" style="2" customWidth="1"/>
    <col min="11" max="11" width="9.33203125" style="2" bestFit="1" customWidth="1"/>
    <col min="12" max="12" width="13.1640625" style="2" bestFit="1" customWidth="1"/>
    <col min="13" max="13" width="12.5" style="2" customWidth="1"/>
    <col min="14" max="14" width="14.1640625" style="2" bestFit="1" customWidth="1"/>
    <col min="15" max="15" width="12.5" style="2" customWidth="1"/>
    <col min="16" max="16" width="11.5" style="2" customWidth="1"/>
    <col min="17" max="17" width="9.33203125" style="2" customWidth="1"/>
    <col min="18" max="16384" width="8.83203125" style="2"/>
  </cols>
  <sheetData>
    <row r="2" spans="2:17" ht="29" x14ac:dyDescent="0.35">
      <c r="B2" s="37" t="s">
        <v>87</v>
      </c>
      <c r="C2" s="46" t="s">
        <v>98</v>
      </c>
      <c r="D2" s="46" t="s">
        <v>99</v>
      </c>
      <c r="E2" s="43">
        <v>2018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38"/>
    </row>
    <row r="3" spans="2:17" ht="19" x14ac:dyDescent="0.25">
      <c r="B3" s="27"/>
      <c r="C3" s="27"/>
      <c r="D3" s="27"/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80</v>
      </c>
      <c r="Q3" s="1" t="s">
        <v>0</v>
      </c>
    </row>
    <row r="4" spans="2:17" ht="19" x14ac:dyDescent="0.25">
      <c r="B4" s="29"/>
      <c r="C4" s="29"/>
      <c r="D4" s="29"/>
      <c r="E4" s="28">
        <f t="shared" ref="E4:P4" si="0">SUM(E5:E17)</f>
        <v>35600</v>
      </c>
      <c r="F4" s="28">
        <f t="shared" si="0"/>
        <v>17200</v>
      </c>
      <c r="G4" s="28">
        <f t="shared" si="0"/>
        <v>15400</v>
      </c>
      <c r="H4" s="28">
        <f t="shared" si="0"/>
        <v>15400</v>
      </c>
      <c r="I4" s="28">
        <f t="shared" si="0"/>
        <v>15400</v>
      </c>
      <c r="J4" s="28">
        <f t="shared" si="0"/>
        <v>15400</v>
      </c>
      <c r="K4" s="28">
        <f t="shared" si="0"/>
        <v>15400</v>
      </c>
      <c r="L4" s="28">
        <f t="shared" si="0"/>
        <v>15400</v>
      </c>
      <c r="M4" s="28">
        <f t="shared" si="0"/>
        <v>15400</v>
      </c>
      <c r="N4" s="28">
        <f t="shared" si="0"/>
        <v>15400</v>
      </c>
      <c r="O4" s="28">
        <f t="shared" si="0"/>
        <v>15400</v>
      </c>
      <c r="P4" s="28">
        <f t="shared" si="0"/>
        <v>15400</v>
      </c>
      <c r="Q4" s="28">
        <f>SUM(B4:P4)</f>
        <v>206800</v>
      </c>
    </row>
    <row r="5" spans="2:17" ht="19" x14ac:dyDescent="0.25">
      <c r="B5" s="35" t="s">
        <v>67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0"/>
    </row>
    <row r="6" spans="2:17" ht="19" x14ac:dyDescent="0.25">
      <c r="B6" s="29" t="s">
        <v>82</v>
      </c>
      <c r="C6" s="29"/>
      <c r="D6" s="29"/>
      <c r="E6" s="28">
        <v>7000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30"/>
    </row>
    <row r="7" spans="2:17" ht="19" x14ac:dyDescent="0.25">
      <c r="B7" s="29" t="s">
        <v>88</v>
      </c>
      <c r="C7" s="29"/>
      <c r="D7" s="29"/>
      <c r="E7" s="28">
        <v>6000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</row>
    <row r="8" spans="2:17" ht="19" x14ac:dyDescent="0.25">
      <c r="B8" s="29" t="s">
        <v>96</v>
      </c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2:17" ht="19" x14ac:dyDescent="0.25">
      <c r="B9" s="29" t="s">
        <v>97</v>
      </c>
      <c r="C9" s="29">
        <v>1</v>
      </c>
      <c r="D9" s="29"/>
      <c r="E9" s="30">
        <f>2000*C9</f>
        <v>2000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2:17" ht="19" x14ac:dyDescent="0.25">
      <c r="B10" s="35" t="s">
        <v>68</v>
      </c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0"/>
    </row>
    <row r="11" spans="2:17" ht="19" x14ac:dyDescent="0.25">
      <c r="B11" s="29" t="s">
        <v>89</v>
      </c>
      <c r="C11" s="29"/>
      <c r="D11" s="29"/>
      <c r="E11" s="28">
        <v>10000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</row>
    <row r="12" spans="2:17" ht="19" x14ac:dyDescent="0.25">
      <c r="B12" s="35" t="s">
        <v>86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1"/>
    </row>
    <row r="13" spans="2:17" ht="19" x14ac:dyDescent="0.25">
      <c r="B13" s="32" t="s">
        <v>90</v>
      </c>
      <c r="C13" s="32"/>
      <c r="D13" s="32"/>
      <c r="E13" s="33"/>
      <c r="F13" s="33">
        <f>20*90</f>
        <v>1800</v>
      </c>
      <c r="G13" s="33">
        <f t="shared" ref="G13:P13" si="1">20*90</f>
        <v>1800</v>
      </c>
      <c r="H13" s="33">
        <f t="shared" si="1"/>
        <v>1800</v>
      </c>
      <c r="I13" s="33">
        <f t="shared" si="1"/>
        <v>1800</v>
      </c>
      <c r="J13" s="33">
        <f t="shared" si="1"/>
        <v>1800</v>
      </c>
      <c r="K13" s="33">
        <f t="shared" si="1"/>
        <v>1800</v>
      </c>
      <c r="L13" s="33">
        <f t="shared" si="1"/>
        <v>1800</v>
      </c>
      <c r="M13" s="33">
        <f t="shared" si="1"/>
        <v>1800</v>
      </c>
      <c r="N13" s="33">
        <f t="shared" si="1"/>
        <v>1800</v>
      </c>
      <c r="O13" s="33">
        <f>20*90</f>
        <v>1800</v>
      </c>
      <c r="P13" s="33">
        <f t="shared" si="1"/>
        <v>1800</v>
      </c>
      <c r="Q13" s="31"/>
    </row>
    <row r="14" spans="2:17" ht="19" x14ac:dyDescent="0.25">
      <c r="B14" s="35" t="s">
        <v>84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1"/>
    </row>
    <row r="15" spans="2:17" ht="19" x14ac:dyDescent="0.25">
      <c r="B15" s="32" t="s">
        <v>85</v>
      </c>
      <c r="C15" s="32"/>
      <c r="D15" s="32"/>
      <c r="E15" s="34"/>
      <c r="F15" s="34">
        <f>800*SUM($C18:$C23)</f>
        <v>4800</v>
      </c>
      <c r="G15" s="34">
        <f t="shared" ref="G15:P15" si="2">500*SUM($C18:$C23)</f>
        <v>3000</v>
      </c>
      <c r="H15" s="34">
        <f t="shared" si="2"/>
        <v>3000</v>
      </c>
      <c r="I15" s="34">
        <f t="shared" si="2"/>
        <v>3000</v>
      </c>
      <c r="J15" s="34">
        <f t="shared" si="2"/>
        <v>3000</v>
      </c>
      <c r="K15" s="34">
        <f t="shared" si="2"/>
        <v>3000</v>
      </c>
      <c r="L15" s="34">
        <f t="shared" si="2"/>
        <v>3000</v>
      </c>
      <c r="M15" s="34">
        <f t="shared" si="2"/>
        <v>3000</v>
      </c>
      <c r="N15" s="34">
        <f t="shared" si="2"/>
        <v>3000</v>
      </c>
      <c r="O15" s="34">
        <f t="shared" si="2"/>
        <v>3000</v>
      </c>
      <c r="P15" s="34">
        <f t="shared" si="2"/>
        <v>3000</v>
      </c>
      <c r="Q15" s="31"/>
    </row>
    <row r="16" spans="2:17" ht="19" x14ac:dyDescent="0.25">
      <c r="B16" s="35" t="s">
        <v>81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1"/>
    </row>
    <row r="17" spans="2:18" ht="19" x14ac:dyDescent="0.25">
      <c r="B17" s="32" t="s">
        <v>83</v>
      </c>
      <c r="C17" s="32"/>
      <c r="D17" s="47" t="s">
        <v>0</v>
      </c>
      <c r="E17" s="34">
        <f>SUM(E18:E22)</f>
        <v>10600</v>
      </c>
      <c r="F17" s="34">
        <f t="shared" ref="F17:M17" si="3">SUM(F18:F22)</f>
        <v>10600</v>
      </c>
      <c r="G17" s="34">
        <f t="shared" si="3"/>
        <v>10600</v>
      </c>
      <c r="H17" s="34">
        <f t="shared" si="3"/>
        <v>10600</v>
      </c>
      <c r="I17" s="34">
        <f t="shared" si="3"/>
        <v>10600</v>
      </c>
      <c r="J17" s="34">
        <f t="shared" si="3"/>
        <v>10600</v>
      </c>
      <c r="K17" s="34">
        <f t="shared" si="3"/>
        <v>10600</v>
      </c>
      <c r="L17" s="34">
        <f t="shared" si="3"/>
        <v>10600</v>
      </c>
      <c r="M17" s="34">
        <f t="shared" si="3"/>
        <v>10600</v>
      </c>
      <c r="N17" s="34">
        <f t="shared" ref="N17" si="4">SUM(N18:N22)</f>
        <v>10600</v>
      </c>
      <c r="O17" s="34">
        <f t="shared" ref="O17" si="5">SUM(O18:O22)</f>
        <v>10600</v>
      </c>
      <c r="P17" s="34">
        <f t="shared" ref="P17" si="6">SUM(P18:P22)</f>
        <v>10600</v>
      </c>
      <c r="Q17" s="31"/>
    </row>
    <row r="18" spans="2:18" ht="19" x14ac:dyDescent="0.25">
      <c r="C18" s="48">
        <v>1</v>
      </c>
      <c r="D18" s="49" t="s">
        <v>91</v>
      </c>
      <c r="E18" s="49">
        <f>3000*$C$18</f>
        <v>3000</v>
      </c>
      <c r="F18" s="49">
        <f t="shared" ref="F18:P18" si="7">3000*$C$18</f>
        <v>3000</v>
      </c>
      <c r="G18" s="49">
        <f t="shared" si="7"/>
        <v>3000</v>
      </c>
      <c r="H18" s="49">
        <f t="shared" si="7"/>
        <v>3000</v>
      </c>
      <c r="I18" s="49">
        <f t="shared" si="7"/>
        <v>3000</v>
      </c>
      <c r="J18" s="49">
        <f t="shared" si="7"/>
        <v>3000</v>
      </c>
      <c r="K18" s="49">
        <f t="shared" si="7"/>
        <v>3000</v>
      </c>
      <c r="L18" s="49">
        <f t="shared" si="7"/>
        <v>3000</v>
      </c>
      <c r="M18" s="49">
        <f t="shared" si="7"/>
        <v>3000</v>
      </c>
      <c r="N18" s="49">
        <f t="shared" si="7"/>
        <v>3000</v>
      </c>
      <c r="O18" s="49">
        <f t="shared" si="7"/>
        <v>3000</v>
      </c>
      <c r="P18" s="49">
        <f t="shared" si="7"/>
        <v>3000</v>
      </c>
      <c r="R18" s="35">
        <f>SUM(E18:P18)</f>
        <v>36000</v>
      </c>
    </row>
    <row r="19" spans="2:18" ht="19" x14ac:dyDescent="0.25">
      <c r="C19" s="48">
        <v>1</v>
      </c>
      <c r="D19" s="49" t="s">
        <v>92</v>
      </c>
      <c r="E19" s="49">
        <f>1900*$C19</f>
        <v>1900</v>
      </c>
      <c r="F19" s="49">
        <f t="shared" ref="F19:P19" si="8">1900*$C19</f>
        <v>1900</v>
      </c>
      <c r="G19" s="49">
        <f t="shared" si="8"/>
        <v>1900</v>
      </c>
      <c r="H19" s="49">
        <f t="shared" si="8"/>
        <v>1900</v>
      </c>
      <c r="I19" s="49">
        <f t="shared" si="8"/>
        <v>1900</v>
      </c>
      <c r="J19" s="49">
        <f t="shared" si="8"/>
        <v>1900</v>
      </c>
      <c r="K19" s="49">
        <f t="shared" si="8"/>
        <v>1900</v>
      </c>
      <c r="L19" s="49">
        <f t="shared" si="8"/>
        <v>1900</v>
      </c>
      <c r="M19" s="49">
        <f t="shared" si="8"/>
        <v>1900</v>
      </c>
      <c r="N19" s="49">
        <f t="shared" si="8"/>
        <v>1900</v>
      </c>
      <c r="O19" s="49">
        <f t="shared" si="8"/>
        <v>1900</v>
      </c>
      <c r="P19" s="49">
        <f t="shared" si="8"/>
        <v>1900</v>
      </c>
      <c r="R19" s="35">
        <f t="shared" ref="R19:R22" si="9">SUM(E19:P19)</f>
        <v>22800</v>
      </c>
    </row>
    <row r="20" spans="2:18" ht="19" x14ac:dyDescent="0.25">
      <c r="C20" s="48">
        <v>1</v>
      </c>
      <c r="D20" s="49" t="s">
        <v>93</v>
      </c>
      <c r="E20" s="49">
        <f t="shared" ref="E20:P22" si="10">1900*$C20</f>
        <v>1900</v>
      </c>
      <c r="F20" s="49">
        <f t="shared" si="10"/>
        <v>1900</v>
      </c>
      <c r="G20" s="49">
        <f t="shared" si="10"/>
        <v>1900</v>
      </c>
      <c r="H20" s="49">
        <f t="shared" si="10"/>
        <v>1900</v>
      </c>
      <c r="I20" s="49">
        <f t="shared" si="10"/>
        <v>1900</v>
      </c>
      <c r="J20" s="49">
        <f t="shared" si="10"/>
        <v>1900</v>
      </c>
      <c r="K20" s="49">
        <f t="shared" si="10"/>
        <v>1900</v>
      </c>
      <c r="L20" s="49">
        <f t="shared" si="10"/>
        <v>1900</v>
      </c>
      <c r="M20" s="49">
        <f t="shared" si="10"/>
        <v>1900</v>
      </c>
      <c r="N20" s="49">
        <f t="shared" si="10"/>
        <v>1900</v>
      </c>
      <c r="O20" s="49">
        <f t="shared" si="10"/>
        <v>1900</v>
      </c>
      <c r="P20" s="49">
        <f t="shared" si="10"/>
        <v>1900</v>
      </c>
      <c r="R20" s="35">
        <f t="shared" si="9"/>
        <v>22800</v>
      </c>
    </row>
    <row r="21" spans="2:18" ht="19" x14ac:dyDescent="0.25">
      <c r="C21" s="48">
        <v>1</v>
      </c>
      <c r="D21" s="49" t="s">
        <v>94</v>
      </c>
      <c r="E21" s="49">
        <f t="shared" si="10"/>
        <v>1900</v>
      </c>
      <c r="F21" s="49">
        <f t="shared" si="10"/>
        <v>1900</v>
      </c>
      <c r="G21" s="49">
        <f t="shared" si="10"/>
        <v>1900</v>
      </c>
      <c r="H21" s="49">
        <f t="shared" si="10"/>
        <v>1900</v>
      </c>
      <c r="I21" s="49">
        <f t="shared" si="10"/>
        <v>1900</v>
      </c>
      <c r="J21" s="49">
        <f t="shared" si="10"/>
        <v>1900</v>
      </c>
      <c r="K21" s="49">
        <f t="shared" si="10"/>
        <v>1900</v>
      </c>
      <c r="L21" s="49">
        <f t="shared" si="10"/>
        <v>1900</v>
      </c>
      <c r="M21" s="49">
        <f t="shared" si="10"/>
        <v>1900</v>
      </c>
      <c r="N21" s="49">
        <f t="shared" si="10"/>
        <v>1900</v>
      </c>
      <c r="O21" s="49">
        <f t="shared" si="10"/>
        <v>1900</v>
      </c>
      <c r="P21" s="49">
        <f t="shared" si="10"/>
        <v>1900</v>
      </c>
      <c r="R21" s="35">
        <f t="shared" si="9"/>
        <v>22800</v>
      </c>
    </row>
    <row r="22" spans="2:18" ht="19" x14ac:dyDescent="0.25">
      <c r="C22" s="48">
        <v>1</v>
      </c>
      <c r="D22" s="49" t="s">
        <v>95</v>
      </c>
      <c r="E22" s="49">
        <f t="shared" si="10"/>
        <v>1900</v>
      </c>
      <c r="F22" s="49">
        <f t="shared" si="10"/>
        <v>1900</v>
      </c>
      <c r="G22" s="49">
        <f t="shared" si="10"/>
        <v>1900</v>
      </c>
      <c r="H22" s="49">
        <f t="shared" si="10"/>
        <v>1900</v>
      </c>
      <c r="I22" s="49">
        <f t="shared" si="10"/>
        <v>1900</v>
      </c>
      <c r="J22" s="49">
        <f t="shared" si="10"/>
        <v>1900</v>
      </c>
      <c r="K22" s="49">
        <f t="shared" si="10"/>
        <v>1900</v>
      </c>
      <c r="L22" s="49">
        <f t="shared" si="10"/>
        <v>1900</v>
      </c>
      <c r="M22" s="49">
        <f t="shared" si="10"/>
        <v>1900</v>
      </c>
      <c r="N22" s="49">
        <f t="shared" si="10"/>
        <v>1900</v>
      </c>
      <c r="O22" s="49">
        <f t="shared" si="10"/>
        <v>1900</v>
      </c>
      <c r="P22" s="49">
        <f t="shared" si="10"/>
        <v>1900</v>
      </c>
      <c r="R22" s="35">
        <f t="shared" si="9"/>
        <v>22800</v>
      </c>
    </row>
    <row r="23" spans="2:18" ht="19" x14ac:dyDescent="0.25">
      <c r="C23" s="50">
        <v>1</v>
      </c>
      <c r="D23" s="49" t="s">
        <v>100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</row>
  </sheetData>
  <mergeCells count="1">
    <mergeCell ref="E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Rinque Pharma-DERMA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Microsoft Office User</cp:lastModifiedBy>
  <dcterms:created xsi:type="dcterms:W3CDTF">2017-08-21T18:45:27Z</dcterms:created>
  <dcterms:modified xsi:type="dcterms:W3CDTF">2018-11-12T15:29:41Z</dcterms:modified>
</cp:coreProperties>
</file>